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dart\Newbanks Northeast Dropbox\Obadiah Dart\Dropbox\Newbanks\Obie's Files\NH Properties\WILKINS SCHOOL\Deliberative Presentation\"/>
    </mc:Choice>
  </mc:AlternateContent>
  <xr:revisionPtr revIDLastSave="0" documentId="13_ncr:1_{777631B8-09C9-406E-87C6-23C6224C7D2E}" xr6:coauthVersionLast="47" xr6:coauthVersionMax="47" xr10:uidLastSave="{00000000-0000-0000-0000-000000000000}"/>
  <bookViews>
    <workbookView xWindow="-28215" yWindow="5490" windowWidth="26700" windowHeight="14325" xr2:uid="{684520BF-F459-8342-AEF7-CE4F137A36A3}"/>
  </bookViews>
  <sheets>
    <sheet name="ed-spe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80" i="1"/>
  <c r="L79" i="1" l="1"/>
  <c r="L89" i="1" s="1"/>
  <c r="K79" i="1"/>
  <c r="L92" i="1"/>
  <c r="L98" i="1" s="1"/>
  <c r="L67" i="1"/>
  <c r="L34" i="1"/>
  <c r="L52" i="1"/>
  <c r="L8" i="1"/>
  <c r="L13" i="1"/>
  <c r="L18" i="1"/>
  <c r="L3" i="1"/>
  <c r="L25" i="1" s="1"/>
  <c r="G102" i="1"/>
  <c r="I103" i="1"/>
  <c r="L102" i="1" l="1"/>
</calcChain>
</file>

<file path=xl/sharedStrings.xml><?xml version="1.0" encoding="utf-8"?>
<sst xmlns="http://schemas.openxmlformats.org/spreadsheetml/2006/main" count="221" uniqueCount="197">
  <si>
    <t>NAME</t>
  </si>
  <si>
    <t>MAX # PUPILS/ AREA</t>
  </si>
  <si>
    <t>MIN NSF/ STUDENT</t>
  </si>
  <si>
    <t>MIN NSF/ AREA</t>
  </si>
  <si>
    <t>ADJUSTED NSF/AREA</t>
  </si>
  <si>
    <t>NUMBER REQUIRED</t>
  </si>
  <si>
    <t>TOTAL NSF</t>
  </si>
  <si>
    <t>PREFERRED LEVEL</t>
  </si>
  <si>
    <t>OPTION 1A</t>
  </si>
  <si>
    <t>OPTION 2A</t>
  </si>
  <si>
    <t>COMMENTS</t>
  </si>
  <si>
    <t>General Classrooms</t>
  </si>
  <si>
    <t>First Grade</t>
  </si>
  <si>
    <t>Confirm first grade 1000 sf (incl. toilet) instead of 1200 sf</t>
  </si>
  <si>
    <t>First Grade-Small Group Classroom/Breakout</t>
  </si>
  <si>
    <t>36 SF/pupil</t>
  </si>
  <si>
    <t>RTI, Enrichment, Small Groups, Special Ed Services, Testing, Pre-Math, Etc.</t>
  </si>
  <si>
    <t>First Grade-Storage</t>
  </si>
  <si>
    <t>First Grade-Staff Toilet</t>
  </si>
  <si>
    <t>First Grade-Copy Center/Work Room</t>
  </si>
  <si>
    <t>Second Grade</t>
  </si>
  <si>
    <t>Second Grade- Small Group Classroom/Breakout Room</t>
  </si>
  <si>
    <t>36 SF/ pupil</t>
  </si>
  <si>
    <t>Second Grade-Storage</t>
  </si>
  <si>
    <t>Second Grade- Shared Toilet</t>
  </si>
  <si>
    <t>Second Grade- Copy Center/Work Room</t>
  </si>
  <si>
    <t>Can be consolidated with other grades.</t>
  </si>
  <si>
    <t>Third Grade</t>
  </si>
  <si>
    <t>Third Grade-Small Group Classroom/Breakout Room</t>
  </si>
  <si>
    <t>Third Grade-Storage</t>
  </si>
  <si>
    <t>Third Grade-Shared Toilet</t>
  </si>
  <si>
    <t>Third Grade-Copy Center/Work Room</t>
  </si>
  <si>
    <t>COMBINED</t>
  </si>
  <si>
    <t>Fourth Grade</t>
  </si>
  <si>
    <t>Fourth Grade-Small Group Classroom/Breakout Room</t>
  </si>
  <si>
    <t>Fourth Grade-Storage</t>
  </si>
  <si>
    <t>Fourth Grade-Shared Toilet</t>
  </si>
  <si>
    <t>Fourth Grade-Copy Center/Work Room</t>
  </si>
  <si>
    <t>Flex Classroom-Large</t>
  </si>
  <si>
    <t>1,000 sf min (CR only) 50 sf/pupil</t>
  </si>
  <si>
    <t>doubles as Maker space.</t>
  </si>
  <si>
    <t>Flex Classroom-Small</t>
  </si>
  <si>
    <t>Placed in between grades</t>
  </si>
  <si>
    <t>General Classrooms Subtotal</t>
  </si>
  <si>
    <t>Specialized Classroom</t>
  </si>
  <si>
    <t>Art</t>
  </si>
  <si>
    <t>900 sf min (CR only) 36 sf/pupil</t>
  </si>
  <si>
    <t>Reduced to one and increased to 1000 sq/ft</t>
  </si>
  <si>
    <t>Art-Display</t>
  </si>
  <si>
    <t>in Corridor</t>
  </si>
  <si>
    <t>Art-Kiln</t>
  </si>
  <si>
    <t>Not on 2020 program</t>
  </si>
  <si>
    <t>Art-Storage</t>
  </si>
  <si>
    <t>Reduced to 200 sq/ft with larger classroom</t>
  </si>
  <si>
    <t>Music Choral</t>
  </si>
  <si>
    <t>Music Room Practice Rooms</t>
  </si>
  <si>
    <t>confirm space requirements. Added at teacher request.</t>
  </si>
  <si>
    <t>Music Storage</t>
  </si>
  <si>
    <t>Specialized Classroom Subtotal</t>
  </si>
  <si>
    <t>Special Services</t>
  </si>
  <si>
    <t>My Time Office</t>
  </si>
  <si>
    <t>Case Managers/Special Educators</t>
  </si>
  <si>
    <t>both</t>
  </si>
  <si>
    <t>1 per grade-Each with office and meeting space for up to 6-Integrate into Teams. Confirm size</t>
  </si>
  <si>
    <t>Math Intervention</t>
  </si>
  <si>
    <t>My Time Calming Room</t>
  </si>
  <si>
    <t>My Time Education/Meeting Room</t>
  </si>
  <si>
    <t>Social, Emotional, Behavioral Needs Program inclusing ASD</t>
  </si>
  <si>
    <t>OT/PT</t>
  </si>
  <si>
    <t>Increased room size</t>
  </si>
  <si>
    <t>Reading Intervention</t>
  </si>
  <si>
    <t>ESOL</t>
  </si>
  <si>
    <t>Speech Language Pathologist</t>
  </si>
  <si>
    <t>Stars- Calming room</t>
  </si>
  <si>
    <t>Needs re-construction, Padding, Door with window. Significantly Impaired Program. Room w/ adaptive equipment, work spaces for 12</t>
  </si>
  <si>
    <t>Stars-Education/Meeting Room</t>
  </si>
  <si>
    <t>Stars- Kitchen Area</t>
  </si>
  <si>
    <t>Attached to Educational meeting Area</t>
  </si>
  <si>
    <t>Stars Offices</t>
  </si>
  <si>
    <t>BCBA and 1 Teacher Office</t>
  </si>
  <si>
    <t>Stars- Restroom</t>
  </si>
  <si>
    <t>Include shower &amp; changing table</t>
  </si>
  <si>
    <t>Stars- Storage</t>
  </si>
  <si>
    <t>Testing Room</t>
  </si>
  <si>
    <t>Special Services Subtotal</t>
  </si>
  <si>
    <t>Core</t>
  </si>
  <si>
    <t>Cafeteria</t>
  </si>
  <si>
    <t>728 assembly capacity of all (5) grades in core capacity. Possibly 2 grade lunches in future 5 grade school. Caf√© with 308 students/lunch.</t>
  </si>
  <si>
    <t>Cafeteria-Kitchen</t>
  </si>
  <si>
    <t>Cafeteria-Storage</t>
  </si>
  <si>
    <t>After School Program can use this room</t>
  </si>
  <si>
    <t>Cafeteria-Table Storage</t>
  </si>
  <si>
    <t>Not on 2020 masterplan</t>
  </si>
  <si>
    <t>Media Center</t>
  </si>
  <si>
    <t>1,800 sf min or 40 sf/pupil for 10% of design capacity</t>
  </si>
  <si>
    <t>Includes 1200 sf stacks and 1400 reading and support areas.</t>
  </si>
  <si>
    <t>Media Center - Office</t>
  </si>
  <si>
    <t>Media Center-Work Room</t>
  </si>
  <si>
    <t>Media Center-Tech Ed</t>
  </si>
  <si>
    <t>adjacent to the Media Center</t>
  </si>
  <si>
    <t>PE-Gym</t>
  </si>
  <si>
    <t>Middle school size basketball court</t>
  </si>
  <si>
    <t>PE-Gym Bleachers</t>
  </si>
  <si>
    <t>bleachers deleted</t>
  </si>
  <si>
    <t>PE Office</t>
  </si>
  <si>
    <t>Shared by 2 staff</t>
  </si>
  <si>
    <t>PE-Platform</t>
  </si>
  <si>
    <t>Retain existing platform in cafeteria</t>
  </si>
  <si>
    <t>PE Storage</t>
  </si>
  <si>
    <t>confirm-not listed on masterplan</t>
  </si>
  <si>
    <t>Core Subtotal</t>
  </si>
  <si>
    <t>Educational Support</t>
  </si>
  <si>
    <t>Admin-Support Office</t>
  </si>
  <si>
    <t>Admin-Conf. Rm-Large</t>
  </si>
  <si>
    <t>In Admin Suite</t>
  </si>
  <si>
    <t>Admin-Conf. Rm-Small</t>
  </si>
  <si>
    <t>With SPED and Guidance. Want to hold 15-18</t>
  </si>
  <si>
    <t>Admin-Conf. Rm-Small 2</t>
  </si>
  <si>
    <t>Admin-File/Record Storage</t>
  </si>
  <si>
    <t>Admin- Principal Office</t>
  </si>
  <si>
    <t>Admin- Reception/Waiting</t>
  </si>
  <si>
    <t>Includes space for Admin-AP assist &amp; dog therapy.</t>
  </si>
  <si>
    <t>Admin-Support-Open Office</t>
  </si>
  <si>
    <t>Admin-Support-Work Room</t>
  </si>
  <si>
    <t>Include kitchenette</t>
  </si>
  <si>
    <t>Book Room</t>
  </si>
  <si>
    <t>Monitored by Media Center. Incorporate access by way of corridor</t>
  </si>
  <si>
    <t>Guidance Counselor</t>
  </si>
  <si>
    <t>1 (100 sf) office/500 pupils</t>
  </si>
  <si>
    <t>Confirm # of students at a time for each. Is there a "lunch bunch" guidance room? Office with meeting area for 4 at small table?</t>
  </si>
  <si>
    <t>Nurse-Exam/waiting</t>
  </si>
  <si>
    <t>4 cots minimum plus counter/sink</t>
  </si>
  <si>
    <t>Nurse-Isolation</t>
  </si>
  <si>
    <t>Nurse-Office</t>
  </si>
  <si>
    <t>Nurse-Satellite</t>
  </si>
  <si>
    <t>cot counter/sink</t>
  </si>
  <si>
    <t>Nurse-Storage</t>
  </si>
  <si>
    <t>Nurse-Toilet</t>
  </si>
  <si>
    <t>with shower</t>
  </si>
  <si>
    <t>Individual Instruction</t>
  </si>
  <si>
    <t>Psychologists</t>
  </si>
  <si>
    <t>Confirm # of students at a time for each. Office with meeting area for 4 at small table?</t>
  </si>
  <si>
    <t>Teachers Room</t>
  </si>
  <si>
    <t>Reduced to one and increased size</t>
  </si>
  <si>
    <t>Educational Support Subtotal</t>
  </si>
  <si>
    <t>Facilities Support</t>
  </si>
  <si>
    <t>Building Storage</t>
  </si>
  <si>
    <t>Custodial Closet</t>
  </si>
  <si>
    <t>Custodial Maintenance / Storage</t>
  </si>
  <si>
    <t>Custodial Office</t>
  </si>
  <si>
    <t>Out door storage/ snowblowers</t>
  </si>
  <si>
    <t>IT-Central Server Room</t>
  </si>
  <si>
    <t>IT-Network Admin Support</t>
  </si>
  <si>
    <t>Facilities Support Subtotal</t>
  </si>
  <si>
    <t>Building Program Summary</t>
  </si>
  <si>
    <t>Total Net Spaces</t>
  </si>
  <si>
    <t>Net SF total from above</t>
  </si>
  <si>
    <t>Total Gross Spaces</t>
  </si>
  <si>
    <t>70% efficiency factor of Net to Gross</t>
  </si>
  <si>
    <t>SF/Pupil</t>
  </si>
  <si>
    <t>OPTION #3</t>
  </si>
  <si>
    <t>OPTION #3 COMMENTS</t>
  </si>
  <si>
    <t>ORIGINAL CAFETERIA TO REMAIN</t>
  </si>
  <si>
    <t>ORIGINAL KITCHEN TO REMAIN</t>
  </si>
  <si>
    <t>STORAGE INCL ABOVE</t>
  </si>
  <si>
    <t>FLEX SPACE COULD BE USED FOR TECH ED</t>
  </si>
  <si>
    <t>INCL ABOVE</t>
  </si>
  <si>
    <t>Incl Above</t>
  </si>
  <si>
    <t>Inc. w/ Math</t>
  </si>
  <si>
    <t>Incl above</t>
  </si>
  <si>
    <t>Behind stage</t>
  </si>
  <si>
    <t>OPTION #3 NSF</t>
  </si>
  <si>
    <t>Utilize existing library and partition as needed</t>
  </si>
  <si>
    <t>Includes book room</t>
  </si>
  <si>
    <t>Incl'd at Reading Intervention room</t>
  </si>
  <si>
    <t>Includes rooms below</t>
  </si>
  <si>
    <t>In new addition</t>
  </si>
  <si>
    <t>To be shared with entire addition. ADA access</t>
  </si>
  <si>
    <t>Use Flex space?</t>
  </si>
  <si>
    <t>Incls. ESOL Space 13 existing building</t>
  </si>
  <si>
    <t>New building</t>
  </si>
  <si>
    <t>Keep in Existing Building #14</t>
  </si>
  <si>
    <t>Use Flex space Space #1 or #9</t>
  </si>
  <si>
    <t>Use old entrance spaces</t>
  </si>
  <si>
    <t>Use Guidance Space - New Building</t>
  </si>
  <si>
    <t>Within existing building  Space 33, 29, 10 - partition former classrooms for privacy</t>
  </si>
  <si>
    <t>Keep existing boiler room</t>
  </si>
  <si>
    <t>In new building, could be expanded with smaller janitor room</t>
  </si>
  <si>
    <t>New ADA bathrooms at first grade corridor near entrance</t>
  </si>
  <si>
    <t>See below</t>
  </si>
  <si>
    <t>Created within new building space below</t>
  </si>
  <si>
    <t>Use old Gym Storage Closet in space above</t>
  </si>
  <si>
    <t>Keep old conference room</t>
  </si>
  <si>
    <t>Existing behind IT room</t>
  </si>
  <si>
    <t xml:space="preserve">Complete within flex/interventionist room </t>
  </si>
  <si>
    <t>Keep existing bathrooms by entrance to 2nd/3rd grade wing</t>
  </si>
  <si>
    <t>Missing individual small group classrooms unless sharing flex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</si>
</sst>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18" fillId="33" borderId="10" xfId="0" applyFont="1" applyFill="1" applyBorder="1"/>
    <xf numFmtId="0" fontId="0" fillId="34" borderId="10" xfId="0" applyFill="1" applyBorder="1"/>
    <xf numFmtId="0" fontId="0" fillId="35" borderId="10" xfId="0" applyFill="1" applyBorder="1"/>
    <xf numFmtId="0" fontId="0" fillId="36" borderId="10" xfId="0" applyFill="1" applyBorder="1"/>
    <xf numFmtId="0" fontId="0" fillId="37" borderId="10" xfId="0" applyFill="1" applyBorder="1"/>
    <xf numFmtId="3" fontId="0" fillId="0" borderId="10" xfId="0" applyNumberFormat="1" applyBorder="1"/>
    <xf numFmtId="0" fontId="0" fillId="0" borderId="12" xfId="0" applyBorder="1"/>
    <xf numFmtId="0" fontId="0" fillId="0" borderId="11" xfId="0" applyBorder="1"/>
    <xf numFmtId="0" fontId="18" fillId="33" borderId="13" xfId="0" applyFont="1" applyFill="1" applyBorder="1"/>
    <xf numFmtId="0" fontId="0" fillId="33" borderId="14" xfId="0" applyFill="1" applyBorder="1"/>
    <xf numFmtId="3" fontId="0" fillId="33" borderId="14" xfId="0" applyNumberFormat="1" applyFill="1" applyBorder="1"/>
    <xf numFmtId="3" fontId="0" fillId="0" borderId="12" xfId="0" applyNumberFormat="1" applyBorder="1"/>
    <xf numFmtId="0" fontId="0" fillId="33" borderId="13" xfId="0" applyFill="1" applyBorder="1"/>
    <xf numFmtId="0" fontId="0" fillId="34" borderId="15" xfId="0" applyFill="1" applyBorder="1"/>
    <xf numFmtId="0" fontId="0" fillId="34" borderId="16" xfId="0" applyFill="1" applyBorder="1"/>
    <xf numFmtId="3" fontId="0" fillId="34" borderId="16" xfId="0" applyNumberFormat="1" applyFill="1" applyBorder="1"/>
    <xf numFmtId="0" fontId="0" fillId="34" borderId="17" xfId="0" applyFill="1" applyBorder="1"/>
    <xf numFmtId="0" fontId="0" fillId="34" borderId="18" xfId="0" applyFill="1" applyBorder="1"/>
    <xf numFmtId="0" fontId="0" fillId="34" borderId="19" xfId="0" applyFill="1" applyBorder="1"/>
    <xf numFmtId="0" fontId="0" fillId="35" borderId="15" xfId="0" applyFill="1" applyBorder="1"/>
    <xf numFmtId="0" fontId="0" fillId="35" borderId="16" xfId="0" applyFill="1" applyBorder="1"/>
    <xf numFmtId="3" fontId="0" fillId="35" borderId="16" xfId="0" applyNumberFormat="1" applyFill="1" applyBorder="1"/>
    <xf numFmtId="0" fontId="0" fillId="35" borderId="17" xfId="0" applyFill="1" applyBorder="1"/>
    <xf numFmtId="0" fontId="0" fillId="35" borderId="18" xfId="0" applyFill="1" applyBorder="1"/>
    <xf numFmtId="0" fontId="0" fillId="35" borderId="19" xfId="0" applyFill="1" applyBorder="1"/>
    <xf numFmtId="0" fontId="0" fillId="36" borderId="15" xfId="0" applyFill="1" applyBorder="1"/>
    <xf numFmtId="0" fontId="0" fillId="36" borderId="16" xfId="0" applyFill="1" applyBorder="1"/>
    <xf numFmtId="3" fontId="0" fillId="36" borderId="16" xfId="0" applyNumberFormat="1" applyFill="1" applyBorder="1"/>
    <xf numFmtId="0" fontId="0" fillId="36" borderId="17" xfId="0" applyFill="1" applyBorder="1"/>
    <xf numFmtId="0" fontId="0" fillId="36" borderId="18" xfId="0" applyFill="1" applyBorder="1"/>
    <xf numFmtId="0" fontId="0" fillId="36" borderId="19" xfId="0" applyFill="1" applyBorder="1"/>
    <xf numFmtId="0" fontId="0" fillId="37" borderId="15" xfId="0" applyFill="1" applyBorder="1"/>
    <xf numFmtId="0" fontId="0" fillId="37" borderId="16" xfId="0" applyFill="1" applyBorder="1"/>
    <xf numFmtId="3" fontId="0" fillId="37" borderId="16" xfId="0" applyNumberFormat="1" applyFill="1" applyBorder="1"/>
    <xf numFmtId="0" fontId="0" fillId="37" borderId="17" xfId="0" applyFill="1" applyBorder="1"/>
    <xf numFmtId="0" fontId="0" fillId="37" borderId="18" xfId="0" applyFill="1" applyBorder="1"/>
    <xf numFmtId="0" fontId="0" fillId="37" borderId="19" xfId="0" applyFill="1" applyBorder="1"/>
    <xf numFmtId="0" fontId="0" fillId="38" borderId="15" xfId="0" applyFill="1" applyBorder="1"/>
    <xf numFmtId="0" fontId="0" fillId="38" borderId="16" xfId="0" applyFill="1" applyBorder="1"/>
    <xf numFmtId="3" fontId="0" fillId="38" borderId="16" xfId="0" applyNumberFormat="1" applyFill="1" applyBorder="1"/>
    <xf numFmtId="0" fontId="0" fillId="38" borderId="18" xfId="0" applyFill="1" applyBorder="1"/>
    <xf numFmtId="0" fontId="0" fillId="38" borderId="19" xfId="0" applyFill="1" applyBorder="1"/>
    <xf numFmtId="0" fontId="0" fillId="39" borderId="10" xfId="0" applyFill="1" applyBorder="1"/>
    <xf numFmtId="0" fontId="0" fillId="33" borderId="14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Fill="1" applyBorder="1"/>
    <xf numFmtId="3" fontId="19" fillId="0" borderId="10" xfId="0" applyNumberFormat="1" applyFont="1" applyBorder="1"/>
    <xf numFmtId="0" fontId="0" fillId="35" borderId="10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DD14B-EFBD-9D4B-B93A-D1218E60AB09}">
  <dimension ref="A1:N105"/>
  <sheetViews>
    <sheetView tabSelected="1" zoomScale="75" zoomScaleNormal="75" workbookViewId="0">
      <pane ySplit="2" topLeftCell="A12" activePane="bottomLeft" state="frozen"/>
      <selection pane="bottomLeft" activeCell="L79" sqref="L79"/>
    </sheetView>
  </sheetViews>
  <sheetFormatPr defaultColWidth="10.8125" defaultRowHeight="15.75" x14ac:dyDescent="0.5"/>
  <cols>
    <col min="1" max="1" width="46.3125" bestFit="1" customWidth="1"/>
    <col min="2" max="2" width="17.1875" bestFit="1" customWidth="1"/>
    <col min="3" max="3" width="43.3125" bestFit="1" customWidth="1"/>
    <col min="4" max="4" width="13.3125" bestFit="1" customWidth="1"/>
    <col min="5" max="5" width="18.1875" bestFit="1" customWidth="1"/>
    <col min="6" max="6" width="17.6875" bestFit="1" customWidth="1"/>
    <col min="7" max="7" width="9.6875" bestFit="1" customWidth="1"/>
    <col min="8" max="8" width="16" bestFit="1" customWidth="1"/>
    <col min="9" max="9" width="10.6875" bestFit="1" customWidth="1"/>
    <col min="10" max="10" width="9.8125" bestFit="1" customWidth="1"/>
    <col min="11" max="12" width="9.8125" customWidth="1"/>
    <col min="13" max="13" width="37.4375" customWidth="1"/>
    <col min="14" max="14" width="114" bestFit="1" customWidth="1"/>
  </cols>
  <sheetData>
    <row r="1" spans="1:14" s="12" customFormat="1" ht="31.9" thickBot="1" x14ac:dyDescent="0.55000000000000004">
      <c r="A1" s="15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160</v>
      </c>
      <c r="L1" s="46" t="s">
        <v>171</v>
      </c>
      <c r="M1" s="12" t="s">
        <v>161</v>
      </c>
      <c r="N1" s="12" t="s">
        <v>10</v>
      </c>
    </row>
    <row r="2" spans="1:14" s="12" customFormat="1" ht="16.149999999999999" thickBot="1" x14ac:dyDescent="0.55000000000000004">
      <c r="A2" s="11" t="s">
        <v>11</v>
      </c>
    </row>
    <row r="3" spans="1:14" s="17" customFormat="1" x14ac:dyDescent="0.5">
      <c r="A3" s="16" t="s">
        <v>12</v>
      </c>
      <c r="B3" s="17">
        <v>17</v>
      </c>
      <c r="C3" s="17">
        <v>36</v>
      </c>
      <c r="D3" s="17">
        <v>612</v>
      </c>
      <c r="E3" s="17">
        <v>900</v>
      </c>
      <c r="F3" s="17">
        <v>7</v>
      </c>
      <c r="G3" s="18">
        <v>6300</v>
      </c>
      <c r="I3" s="17">
        <v>900</v>
      </c>
      <c r="J3" s="17">
        <v>900</v>
      </c>
      <c r="K3" s="17">
        <v>831</v>
      </c>
      <c r="L3" s="17">
        <f>7*K3</f>
        <v>5817</v>
      </c>
      <c r="N3" s="17" t="s">
        <v>13</v>
      </c>
    </row>
    <row r="4" spans="1:14" s="4" customFormat="1" x14ac:dyDescent="0.5">
      <c r="A4" s="19" t="s">
        <v>14</v>
      </c>
      <c r="B4" s="4">
        <v>8</v>
      </c>
      <c r="C4" s="4" t="s">
        <v>15</v>
      </c>
      <c r="D4" s="4">
        <v>288</v>
      </c>
      <c r="E4" s="4">
        <v>300</v>
      </c>
      <c r="F4" s="4">
        <v>1</v>
      </c>
      <c r="G4" s="4">
        <v>300</v>
      </c>
      <c r="I4" s="4">
        <v>345</v>
      </c>
      <c r="J4" s="4">
        <v>302</v>
      </c>
      <c r="M4" s="4" t="s">
        <v>178</v>
      </c>
      <c r="N4" s="4" t="s">
        <v>16</v>
      </c>
    </row>
    <row r="5" spans="1:14" s="4" customFormat="1" x14ac:dyDescent="0.5">
      <c r="A5" s="19" t="s">
        <v>17</v>
      </c>
      <c r="E5" s="4">
        <v>80</v>
      </c>
      <c r="F5" s="4">
        <v>1</v>
      </c>
      <c r="G5" s="4">
        <v>80</v>
      </c>
      <c r="I5" s="4">
        <v>84</v>
      </c>
      <c r="J5" s="4">
        <v>73</v>
      </c>
    </row>
    <row r="6" spans="1:14" s="4" customFormat="1" ht="31.5" x14ac:dyDescent="0.5">
      <c r="A6" s="19" t="s">
        <v>18</v>
      </c>
      <c r="E6" s="4">
        <v>60</v>
      </c>
      <c r="F6" s="4">
        <v>0</v>
      </c>
      <c r="G6" s="4">
        <v>0</v>
      </c>
      <c r="I6" s="4">
        <v>67</v>
      </c>
      <c r="J6" s="4">
        <v>0</v>
      </c>
      <c r="K6" s="4">
        <v>786</v>
      </c>
      <c r="L6" s="4">
        <v>786</v>
      </c>
      <c r="M6" s="47" t="s">
        <v>188</v>
      </c>
    </row>
    <row r="7" spans="1:14" s="21" customFormat="1" ht="16.149999999999999" thickBot="1" x14ac:dyDescent="0.55000000000000004">
      <c r="A7" s="20" t="s">
        <v>19</v>
      </c>
      <c r="E7" s="21">
        <v>80</v>
      </c>
      <c r="F7" s="21">
        <v>1</v>
      </c>
      <c r="G7" s="21">
        <v>80</v>
      </c>
      <c r="I7" s="21">
        <v>89</v>
      </c>
      <c r="J7" s="21">
        <v>73</v>
      </c>
      <c r="K7" s="21">
        <v>73</v>
      </c>
      <c r="L7" s="21">
        <v>73</v>
      </c>
      <c r="M7" s="21" t="s">
        <v>194</v>
      </c>
    </row>
    <row r="8" spans="1:14" s="23" customFormat="1" x14ac:dyDescent="0.5">
      <c r="A8" s="22" t="s">
        <v>20</v>
      </c>
      <c r="B8" s="23">
        <v>22</v>
      </c>
      <c r="C8" s="23">
        <v>36</v>
      </c>
      <c r="D8" s="23">
        <v>792</v>
      </c>
      <c r="E8" s="23">
        <v>900</v>
      </c>
      <c r="F8" s="23">
        <v>7</v>
      </c>
      <c r="G8" s="24">
        <v>6300</v>
      </c>
      <c r="I8" s="23">
        <v>900</v>
      </c>
      <c r="J8" s="23">
        <v>900</v>
      </c>
      <c r="K8" s="23">
        <v>834</v>
      </c>
      <c r="L8" s="23">
        <f>F8*J8</f>
        <v>6300</v>
      </c>
    </row>
    <row r="9" spans="1:14" s="5" customFormat="1" x14ac:dyDescent="0.5">
      <c r="A9" s="25" t="s">
        <v>21</v>
      </c>
      <c r="B9" s="5">
        <v>8</v>
      </c>
      <c r="C9" s="5" t="s">
        <v>22</v>
      </c>
      <c r="D9" s="5">
        <v>288</v>
      </c>
      <c r="E9" s="5">
        <v>300</v>
      </c>
      <c r="F9" s="5">
        <v>1</v>
      </c>
      <c r="G9" s="5">
        <v>300</v>
      </c>
      <c r="I9" s="5">
        <v>301</v>
      </c>
      <c r="J9" s="5">
        <v>311</v>
      </c>
      <c r="M9" s="5" t="s">
        <v>178</v>
      </c>
      <c r="N9" s="5" t="s">
        <v>16</v>
      </c>
    </row>
    <row r="10" spans="1:14" s="5" customFormat="1" x14ac:dyDescent="0.5">
      <c r="A10" s="25" t="s">
        <v>23</v>
      </c>
      <c r="E10" s="5">
        <v>80</v>
      </c>
      <c r="F10" s="5">
        <v>1</v>
      </c>
      <c r="G10" s="5">
        <v>80</v>
      </c>
      <c r="I10" s="5">
        <v>104</v>
      </c>
      <c r="J10" s="5">
        <v>86</v>
      </c>
    </row>
    <row r="11" spans="1:14" s="5" customFormat="1" ht="31.5" x14ac:dyDescent="0.5">
      <c r="A11" s="25" t="s">
        <v>24</v>
      </c>
      <c r="E11" s="5">
        <v>60</v>
      </c>
      <c r="F11" s="5">
        <v>1</v>
      </c>
      <c r="G11" s="5">
        <v>60</v>
      </c>
      <c r="I11" s="5">
        <v>87</v>
      </c>
      <c r="J11" s="5">
        <v>78</v>
      </c>
      <c r="K11" s="5">
        <f>243+171</f>
        <v>414</v>
      </c>
      <c r="L11" s="5">
        <v>414</v>
      </c>
      <c r="M11" s="52" t="s">
        <v>195</v>
      </c>
    </row>
    <row r="12" spans="1:14" s="27" customFormat="1" ht="16.149999999999999" thickBot="1" x14ac:dyDescent="0.55000000000000004">
      <c r="A12" s="26" t="s">
        <v>25</v>
      </c>
      <c r="E12" s="27">
        <v>80</v>
      </c>
      <c r="F12" s="27">
        <v>1</v>
      </c>
      <c r="G12" s="27">
        <v>80</v>
      </c>
      <c r="I12" s="27">
        <v>86</v>
      </c>
      <c r="J12" s="27">
        <v>81</v>
      </c>
      <c r="N12" s="27" t="s">
        <v>26</v>
      </c>
    </row>
    <row r="13" spans="1:14" s="29" customFormat="1" x14ac:dyDescent="0.5">
      <c r="A13" s="28" t="s">
        <v>27</v>
      </c>
      <c r="B13" s="29">
        <v>22</v>
      </c>
      <c r="C13" s="29">
        <v>36</v>
      </c>
      <c r="D13" s="29">
        <v>792</v>
      </c>
      <c r="E13" s="29">
        <v>900</v>
      </c>
      <c r="F13" s="29">
        <v>7</v>
      </c>
      <c r="G13" s="30">
        <v>6300</v>
      </c>
      <c r="I13" s="29">
        <v>900</v>
      </c>
      <c r="J13" s="29">
        <v>900</v>
      </c>
      <c r="K13" s="29">
        <v>831</v>
      </c>
      <c r="L13" s="29">
        <f>F13*K13</f>
        <v>5817</v>
      </c>
    </row>
    <row r="14" spans="1:14" s="6" customFormat="1" x14ac:dyDescent="0.5">
      <c r="A14" s="31" t="s">
        <v>28</v>
      </c>
      <c r="B14" s="6">
        <v>8</v>
      </c>
      <c r="C14" s="6" t="s">
        <v>15</v>
      </c>
      <c r="D14" s="6">
        <v>288</v>
      </c>
      <c r="E14" s="6">
        <v>300</v>
      </c>
      <c r="F14" s="6">
        <v>1</v>
      </c>
      <c r="G14" s="6">
        <v>300</v>
      </c>
      <c r="I14" s="6">
        <v>329</v>
      </c>
      <c r="J14" s="6">
        <v>317</v>
      </c>
      <c r="M14" s="6" t="s">
        <v>178</v>
      </c>
      <c r="N14" s="6" t="s">
        <v>16</v>
      </c>
    </row>
    <row r="15" spans="1:14" s="6" customFormat="1" x14ac:dyDescent="0.5">
      <c r="A15" s="31" t="s">
        <v>29</v>
      </c>
      <c r="E15" s="6">
        <v>80</v>
      </c>
      <c r="F15" s="6">
        <v>1</v>
      </c>
      <c r="G15" s="6">
        <v>80</v>
      </c>
      <c r="I15" s="6">
        <v>105</v>
      </c>
      <c r="J15" s="6">
        <v>80</v>
      </c>
    </row>
    <row r="16" spans="1:14" s="6" customFormat="1" ht="31.5" x14ac:dyDescent="0.5">
      <c r="A16" s="31" t="s">
        <v>30</v>
      </c>
      <c r="E16" s="6">
        <v>60</v>
      </c>
      <c r="F16" s="6">
        <v>1</v>
      </c>
      <c r="G16" s="6">
        <v>60</v>
      </c>
      <c r="I16" s="6">
        <v>86</v>
      </c>
      <c r="J16" s="6">
        <v>64</v>
      </c>
      <c r="K16" s="6">
        <v>173</v>
      </c>
      <c r="L16" s="6">
        <v>173</v>
      </c>
      <c r="M16" s="52" t="s">
        <v>195</v>
      </c>
    </row>
    <row r="17" spans="1:14" s="33" customFormat="1" ht="16.149999999999999" thickBot="1" x14ac:dyDescent="0.55000000000000004">
      <c r="A17" s="32" t="s">
        <v>31</v>
      </c>
      <c r="E17" s="33">
        <v>80</v>
      </c>
      <c r="F17" s="33">
        <v>1</v>
      </c>
      <c r="G17" s="33">
        <v>80</v>
      </c>
      <c r="I17" s="33" t="s">
        <v>32</v>
      </c>
      <c r="J17" s="33">
        <v>81</v>
      </c>
    </row>
    <row r="18" spans="1:14" s="35" customFormat="1" x14ac:dyDescent="0.5">
      <c r="A18" s="34" t="s">
        <v>33</v>
      </c>
      <c r="B18" s="35">
        <v>22</v>
      </c>
      <c r="C18" s="35">
        <v>36</v>
      </c>
      <c r="D18" s="35">
        <v>792</v>
      </c>
      <c r="E18" s="35">
        <v>900</v>
      </c>
      <c r="F18" s="35">
        <v>7</v>
      </c>
      <c r="G18" s="36">
        <v>6300</v>
      </c>
      <c r="I18" s="35">
        <v>900</v>
      </c>
      <c r="J18" s="35">
        <v>900</v>
      </c>
      <c r="K18" s="35">
        <v>1050</v>
      </c>
      <c r="L18" s="35">
        <f>K18*6</f>
        <v>6300</v>
      </c>
    </row>
    <row r="19" spans="1:14" s="7" customFormat="1" x14ac:dyDescent="0.5">
      <c r="A19" s="37" t="s">
        <v>34</v>
      </c>
      <c r="B19" s="7">
        <v>8</v>
      </c>
      <c r="C19" s="7" t="s">
        <v>15</v>
      </c>
      <c r="D19" s="7">
        <v>288</v>
      </c>
      <c r="E19" s="7">
        <v>300</v>
      </c>
      <c r="F19" s="7">
        <v>1</v>
      </c>
      <c r="G19" s="7">
        <v>300</v>
      </c>
      <c r="I19" s="7">
        <v>362</v>
      </c>
      <c r="J19" s="7">
        <v>374</v>
      </c>
      <c r="M19" s="7" t="s">
        <v>178</v>
      </c>
      <c r="N19" s="7" t="s">
        <v>16</v>
      </c>
    </row>
    <row r="20" spans="1:14" s="7" customFormat="1" x14ac:dyDescent="0.5">
      <c r="A20" s="37" t="s">
        <v>35</v>
      </c>
      <c r="E20" s="7">
        <v>80</v>
      </c>
      <c r="F20" s="7">
        <v>1</v>
      </c>
      <c r="G20" s="7">
        <v>80</v>
      </c>
      <c r="I20" s="7">
        <v>109</v>
      </c>
      <c r="J20" s="7">
        <v>80</v>
      </c>
    </row>
    <row r="21" spans="1:14" s="7" customFormat="1" x14ac:dyDescent="0.5">
      <c r="A21" s="37" t="s">
        <v>36</v>
      </c>
      <c r="E21" s="7">
        <v>60</v>
      </c>
      <c r="F21" s="7">
        <v>1</v>
      </c>
      <c r="G21" s="7">
        <v>60</v>
      </c>
      <c r="I21" s="7">
        <v>65</v>
      </c>
      <c r="J21" s="7">
        <v>64</v>
      </c>
      <c r="K21" s="7">
        <v>600</v>
      </c>
      <c r="L21" s="7">
        <v>600</v>
      </c>
      <c r="M21" s="7" t="s">
        <v>177</v>
      </c>
    </row>
    <row r="22" spans="1:14" s="39" customFormat="1" ht="16.149999999999999" thickBot="1" x14ac:dyDescent="0.55000000000000004">
      <c r="A22" s="38" t="s">
        <v>37</v>
      </c>
      <c r="E22" s="39">
        <v>80</v>
      </c>
      <c r="F22" s="39">
        <v>1</v>
      </c>
      <c r="G22" s="39">
        <v>80</v>
      </c>
      <c r="I22" s="39">
        <v>80</v>
      </c>
      <c r="J22" s="39">
        <v>101</v>
      </c>
      <c r="N22" s="39" t="s">
        <v>26</v>
      </c>
    </row>
    <row r="23" spans="1:14" s="41" customFormat="1" x14ac:dyDescent="0.5">
      <c r="A23" s="40" t="s">
        <v>38</v>
      </c>
      <c r="B23" s="41">
        <v>17</v>
      </c>
      <c r="C23" s="41" t="s">
        <v>39</v>
      </c>
      <c r="D23" s="41">
        <v>850</v>
      </c>
      <c r="E23" s="41">
        <v>900</v>
      </c>
      <c r="F23" s="41">
        <v>3</v>
      </c>
      <c r="G23" s="42">
        <v>2700</v>
      </c>
      <c r="I23" s="41">
        <v>993</v>
      </c>
      <c r="J23" s="41">
        <v>964</v>
      </c>
      <c r="N23" s="41" t="s">
        <v>40</v>
      </c>
    </row>
    <row r="24" spans="1:14" s="44" customFormat="1" ht="16.149999999999999" thickBot="1" x14ac:dyDescent="0.55000000000000004">
      <c r="A24" s="43" t="s">
        <v>41</v>
      </c>
      <c r="B24" s="44">
        <v>22</v>
      </c>
      <c r="C24" s="44">
        <v>36</v>
      </c>
      <c r="D24" s="44">
        <v>792</v>
      </c>
      <c r="E24" s="44">
        <v>900</v>
      </c>
      <c r="F24" s="44">
        <v>0</v>
      </c>
      <c r="G24" s="44">
        <v>0</v>
      </c>
      <c r="I24" s="44">
        <v>0</v>
      </c>
      <c r="J24" s="44">
        <v>0</v>
      </c>
      <c r="N24" s="44" t="s">
        <v>42</v>
      </c>
    </row>
    <row r="25" spans="1:14" s="12" customFormat="1" ht="31.9" thickBot="1" x14ac:dyDescent="0.55000000000000004">
      <c r="A25" s="11" t="s">
        <v>43</v>
      </c>
      <c r="G25" s="13">
        <v>29920</v>
      </c>
      <c r="L25" s="12">
        <f>SUM(L3:L24)</f>
        <v>26280</v>
      </c>
      <c r="M25" s="46" t="s">
        <v>196</v>
      </c>
    </row>
    <row r="26" spans="1:14" s="12" customFormat="1" ht="16.149999999999999" thickBot="1" x14ac:dyDescent="0.55000000000000004">
      <c r="A26" s="11" t="s">
        <v>44</v>
      </c>
    </row>
    <row r="27" spans="1:14" s="9" customFormat="1" x14ac:dyDescent="0.5">
      <c r="A27" s="9" t="s">
        <v>45</v>
      </c>
      <c r="B27" s="9">
        <v>22</v>
      </c>
      <c r="C27" s="9" t="s">
        <v>46</v>
      </c>
      <c r="D27" s="9">
        <v>792</v>
      </c>
      <c r="E27" s="14">
        <v>1000</v>
      </c>
      <c r="F27" s="9">
        <v>1</v>
      </c>
      <c r="G27" s="14">
        <v>1000</v>
      </c>
      <c r="I27" s="9">
        <v>871</v>
      </c>
      <c r="J27" s="14">
        <v>1021</v>
      </c>
      <c r="K27" s="14">
        <v>1200</v>
      </c>
      <c r="L27" s="14">
        <v>1200</v>
      </c>
      <c r="M27" s="14" t="s">
        <v>167</v>
      </c>
      <c r="N27" s="9" t="s">
        <v>47</v>
      </c>
    </row>
    <row r="28" spans="1:14" s="1" customFormat="1" x14ac:dyDescent="0.5">
      <c r="A28" s="1" t="s">
        <v>48</v>
      </c>
      <c r="F28" s="1">
        <v>0</v>
      </c>
      <c r="G28" s="1">
        <v>0</v>
      </c>
      <c r="I28" s="1">
        <v>0</v>
      </c>
      <c r="J28" s="1">
        <v>0</v>
      </c>
      <c r="N28" s="1" t="s">
        <v>49</v>
      </c>
    </row>
    <row r="29" spans="1:14" s="1" customFormat="1" x14ac:dyDescent="0.5">
      <c r="A29" s="1" t="s">
        <v>50</v>
      </c>
      <c r="E29" s="1">
        <v>90</v>
      </c>
      <c r="F29" s="1">
        <v>1</v>
      </c>
      <c r="G29" s="1">
        <v>90</v>
      </c>
      <c r="I29" s="1">
        <v>90</v>
      </c>
      <c r="J29" s="1">
        <v>100</v>
      </c>
      <c r="M29" s="1" t="s">
        <v>167</v>
      </c>
      <c r="N29" s="1" t="s">
        <v>51</v>
      </c>
    </row>
    <row r="30" spans="1:14" s="1" customFormat="1" x14ac:dyDescent="0.5">
      <c r="A30" s="1" t="s">
        <v>52</v>
      </c>
      <c r="E30" s="1">
        <v>200</v>
      </c>
      <c r="F30" s="1">
        <v>1</v>
      </c>
      <c r="G30" s="1">
        <v>200</v>
      </c>
      <c r="I30" s="1">
        <v>299</v>
      </c>
      <c r="J30" s="1">
        <v>236</v>
      </c>
      <c r="M30" s="1" t="s">
        <v>167</v>
      </c>
      <c r="N30" s="1" t="s">
        <v>53</v>
      </c>
    </row>
    <row r="31" spans="1:14" s="1" customFormat="1" x14ac:dyDescent="0.5">
      <c r="A31" s="1" t="s">
        <v>54</v>
      </c>
      <c r="B31" s="1">
        <v>22</v>
      </c>
      <c r="E31" s="8">
        <v>1000</v>
      </c>
      <c r="F31" s="1">
        <v>1</v>
      </c>
      <c r="G31" s="8">
        <v>1000</v>
      </c>
      <c r="I31" s="8">
        <v>1036</v>
      </c>
      <c r="J31" s="8">
        <v>1019</v>
      </c>
      <c r="K31" s="8">
        <v>1200</v>
      </c>
      <c r="L31" s="8">
        <v>1200</v>
      </c>
      <c r="M31" s="8"/>
    </row>
    <row r="32" spans="1:14" s="1" customFormat="1" x14ac:dyDescent="0.5">
      <c r="A32" s="1" t="s">
        <v>55</v>
      </c>
      <c r="B32" s="1">
        <v>22</v>
      </c>
      <c r="E32" s="1">
        <v>70</v>
      </c>
      <c r="F32" s="1">
        <v>2</v>
      </c>
      <c r="G32" s="1">
        <v>140</v>
      </c>
      <c r="I32" s="1">
        <v>0</v>
      </c>
      <c r="J32" s="1">
        <v>0</v>
      </c>
      <c r="N32" s="1" t="s">
        <v>56</v>
      </c>
    </row>
    <row r="33" spans="1:14" s="10" customFormat="1" ht="16.149999999999999" thickBot="1" x14ac:dyDescent="0.55000000000000004">
      <c r="A33" s="10" t="s">
        <v>57</v>
      </c>
      <c r="E33" s="10">
        <v>200</v>
      </c>
      <c r="F33" s="10">
        <v>2</v>
      </c>
      <c r="G33" s="10">
        <v>400</v>
      </c>
      <c r="I33" s="10">
        <v>314</v>
      </c>
      <c r="J33" s="10">
        <v>403</v>
      </c>
      <c r="M33" s="10" t="s">
        <v>167</v>
      </c>
    </row>
    <row r="34" spans="1:14" s="12" customFormat="1" ht="16.149999999999999" thickBot="1" x14ac:dyDescent="0.55000000000000004">
      <c r="A34" s="11" t="s">
        <v>58</v>
      </c>
      <c r="G34" s="13">
        <v>2690</v>
      </c>
      <c r="L34" s="13">
        <f>SUM(L27:L33)</f>
        <v>2400</v>
      </c>
    </row>
    <row r="35" spans="1:14" s="12" customFormat="1" ht="16.149999999999999" thickBot="1" x14ac:dyDescent="0.55000000000000004">
      <c r="A35" s="11" t="s">
        <v>59</v>
      </c>
    </row>
    <row r="36" spans="1:14" s="9" customFormat="1" x14ac:dyDescent="0.5">
      <c r="A36" s="9" t="s">
        <v>60</v>
      </c>
      <c r="E36" s="9">
        <v>180</v>
      </c>
      <c r="F36" s="9">
        <v>1</v>
      </c>
      <c r="G36" s="9">
        <v>180</v>
      </c>
      <c r="I36" s="9">
        <v>183</v>
      </c>
      <c r="J36" s="9">
        <v>184</v>
      </c>
      <c r="M36" s="9" t="s">
        <v>189</v>
      </c>
    </row>
    <row r="37" spans="1:14" s="1" customFormat="1" ht="31.5" x14ac:dyDescent="0.5">
      <c r="A37" s="1" t="s">
        <v>61</v>
      </c>
      <c r="E37" s="1">
        <v>250</v>
      </c>
      <c r="F37" s="1">
        <v>5</v>
      </c>
      <c r="G37" s="8">
        <v>1250</v>
      </c>
      <c r="H37" s="1" t="s">
        <v>62</v>
      </c>
      <c r="I37" s="1">
        <v>252</v>
      </c>
      <c r="J37" s="1">
        <v>243</v>
      </c>
      <c r="K37" s="1">
        <v>2503</v>
      </c>
      <c r="L37" s="1">
        <v>2503</v>
      </c>
      <c r="M37" s="48" t="s">
        <v>185</v>
      </c>
      <c r="N37" s="1" t="s">
        <v>63</v>
      </c>
    </row>
    <row r="38" spans="1:14" s="1" customFormat="1" x14ac:dyDescent="0.5">
      <c r="A38" s="1" t="s">
        <v>64</v>
      </c>
      <c r="E38" s="1">
        <v>450</v>
      </c>
      <c r="F38" s="1">
        <v>1</v>
      </c>
      <c r="G38" s="1">
        <v>450</v>
      </c>
      <c r="I38" s="1">
        <v>450</v>
      </c>
      <c r="J38" s="1">
        <v>456</v>
      </c>
      <c r="K38" s="1">
        <v>831</v>
      </c>
      <c r="L38" s="1">
        <v>831</v>
      </c>
      <c r="M38" s="1" t="s">
        <v>179</v>
      </c>
    </row>
    <row r="39" spans="1:14" s="1" customFormat="1" x14ac:dyDescent="0.5">
      <c r="A39" s="1" t="s">
        <v>65</v>
      </c>
      <c r="B39" s="1">
        <v>1</v>
      </c>
      <c r="E39" s="1">
        <v>40</v>
      </c>
      <c r="F39" s="1">
        <v>1</v>
      </c>
      <c r="G39" s="1">
        <v>40</v>
      </c>
      <c r="I39" s="1">
        <v>47</v>
      </c>
      <c r="J39" s="1">
        <v>42</v>
      </c>
    </row>
    <row r="40" spans="1:14" s="1" customFormat="1" x14ac:dyDescent="0.5">
      <c r="A40" s="1" t="s">
        <v>66</v>
      </c>
      <c r="B40" s="1">
        <v>8</v>
      </c>
      <c r="E40" s="1">
        <v>1000</v>
      </c>
      <c r="F40" s="1">
        <v>1</v>
      </c>
      <c r="G40" s="1">
        <v>1000</v>
      </c>
      <c r="I40" s="1">
        <v>846</v>
      </c>
      <c r="J40" s="1">
        <v>1008</v>
      </c>
      <c r="K40" s="1">
        <v>1100</v>
      </c>
      <c r="L40" s="1">
        <v>1100</v>
      </c>
      <c r="M40" s="1" t="s">
        <v>180</v>
      </c>
      <c r="N40" s="1" t="s">
        <v>67</v>
      </c>
    </row>
    <row r="41" spans="1:14" s="1" customFormat="1" x14ac:dyDescent="0.5">
      <c r="A41" s="1" t="s">
        <v>68</v>
      </c>
      <c r="E41" s="1">
        <v>600</v>
      </c>
      <c r="F41" s="1">
        <v>2</v>
      </c>
      <c r="G41" s="8">
        <v>1200</v>
      </c>
      <c r="H41" s="1" t="s">
        <v>62</v>
      </c>
      <c r="I41" s="1">
        <v>562</v>
      </c>
      <c r="J41" s="1">
        <v>601</v>
      </c>
      <c r="K41" s="1">
        <v>853</v>
      </c>
      <c r="L41" s="1">
        <v>853</v>
      </c>
      <c r="M41" s="1" t="s">
        <v>181</v>
      </c>
      <c r="N41" s="1" t="s">
        <v>69</v>
      </c>
    </row>
    <row r="42" spans="1:14" s="1" customFormat="1" x14ac:dyDescent="0.5">
      <c r="A42" s="1" t="s">
        <v>70</v>
      </c>
      <c r="E42" s="1">
        <v>400</v>
      </c>
      <c r="F42" s="1">
        <v>2</v>
      </c>
      <c r="G42" s="1">
        <v>800</v>
      </c>
      <c r="H42" s="1" t="s">
        <v>62</v>
      </c>
      <c r="I42" s="1">
        <v>403</v>
      </c>
      <c r="J42" s="1">
        <v>399</v>
      </c>
      <c r="K42" s="1">
        <v>854</v>
      </c>
      <c r="L42" s="1">
        <v>854</v>
      </c>
      <c r="M42" s="1" t="s">
        <v>173</v>
      </c>
    </row>
    <row r="43" spans="1:14" s="1" customFormat="1" x14ac:dyDescent="0.5">
      <c r="A43" s="1" t="s">
        <v>71</v>
      </c>
      <c r="E43" s="1">
        <v>250</v>
      </c>
      <c r="F43" s="1">
        <v>1</v>
      </c>
      <c r="G43" s="1">
        <v>250</v>
      </c>
      <c r="I43" s="1">
        <v>250</v>
      </c>
      <c r="J43" s="1">
        <v>312</v>
      </c>
      <c r="M43" s="1" t="s">
        <v>168</v>
      </c>
    </row>
    <row r="44" spans="1:14" s="1" customFormat="1" x14ac:dyDescent="0.5">
      <c r="A44" s="1" t="s">
        <v>72</v>
      </c>
      <c r="E44" s="1">
        <v>150</v>
      </c>
      <c r="F44" s="1">
        <v>3</v>
      </c>
      <c r="G44" s="1">
        <v>450</v>
      </c>
      <c r="H44" s="1" t="s">
        <v>62</v>
      </c>
      <c r="I44" s="1">
        <v>163</v>
      </c>
      <c r="J44" s="1">
        <v>157</v>
      </c>
      <c r="M44" s="1" t="s">
        <v>182</v>
      </c>
    </row>
    <row r="45" spans="1:14" s="1" customFormat="1" x14ac:dyDescent="0.5">
      <c r="A45" s="1" t="s">
        <v>73</v>
      </c>
      <c r="B45" s="1">
        <v>10</v>
      </c>
      <c r="E45" s="1">
        <v>50</v>
      </c>
      <c r="F45" s="1">
        <v>2</v>
      </c>
      <c r="G45" s="1">
        <v>100</v>
      </c>
      <c r="I45" s="1">
        <v>49</v>
      </c>
      <c r="J45" s="1">
        <v>60</v>
      </c>
      <c r="M45" s="1" t="s">
        <v>190</v>
      </c>
      <c r="N45" s="1" t="s">
        <v>74</v>
      </c>
    </row>
    <row r="46" spans="1:14" s="1" customFormat="1" x14ac:dyDescent="0.5">
      <c r="A46" s="1" t="s">
        <v>75</v>
      </c>
      <c r="E46" s="1">
        <v>1000</v>
      </c>
      <c r="F46" s="1">
        <v>1</v>
      </c>
      <c r="G46" s="1">
        <v>1000</v>
      </c>
      <c r="I46" s="1">
        <v>941</v>
      </c>
      <c r="J46" s="1">
        <v>1053</v>
      </c>
      <c r="K46" s="1">
        <v>1100</v>
      </c>
      <c r="L46" s="1">
        <v>1100</v>
      </c>
    </row>
    <row r="47" spans="1:14" s="1" customFormat="1" x14ac:dyDescent="0.5">
      <c r="A47" s="1" t="s">
        <v>76</v>
      </c>
      <c r="E47" s="1">
        <v>300</v>
      </c>
      <c r="F47" s="1">
        <v>1</v>
      </c>
      <c r="G47" s="1">
        <v>300</v>
      </c>
      <c r="I47" s="1">
        <v>289</v>
      </c>
      <c r="J47" s="1">
        <v>358</v>
      </c>
      <c r="N47" s="1" t="s">
        <v>77</v>
      </c>
    </row>
    <row r="48" spans="1:14" s="1" customFormat="1" x14ac:dyDescent="0.5">
      <c r="A48" s="1" t="s">
        <v>78</v>
      </c>
      <c r="E48" s="1">
        <v>180</v>
      </c>
      <c r="F48" s="1">
        <v>2</v>
      </c>
      <c r="G48" s="1">
        <v>360</v>
      </c>
      <c r="I48" s="1">
        <v>180</v>
      </c>
      <c r="J48" s="1">
        <v>180</v>
      </c>
      <c r="L48" s="1">
        <v>1100</v>
      </c>
      <c r="M48" s="1" t="s">
        <v>184</v>
      </c>
      <c r="N48" s="1" t="s">
        <v>79</v>
      </c>
    </row>
    <row r="49" spans="1:14" s="1" customFormat="1" x14ac:dyDescent="0.5">
      <c r="A49" s="1" t="s">
        <v>80</v>
      </c>
      <c r="E49" s="1">
        <v>64</v>
      </c>
      <c r="F49" s="1">
        <v>1</v>
      </c>
      <c r="G49" s="1">
        <v>64</v>
      </c>
      <c r="I49" s="1">
        <v>94</v>
      </c>
      <c r="J49" s="1">
        <v>77</v>
      </c>
      <c r="N49" s="1" t="s">
        <v>81</v>
      </c>
    </row>
    <row r="50" spans="1:14" s="1" customFormat="1" x14ac:dyDescent="0.5">
      <c r="A50" s="1" t="s">
        <v>82</v>
      </c>
      <c r="E50" s="1">
        <v>80</v>
      </c>
      <c r="F50" s="1">
        <v>1</v>
      </c>
      <c r="G50" s="1">
        <v>80</v>
      </c>
      <c r="I50" s="1">
        <v>48</v>
      </c>
      <c r="J50" s="1">
        <v>84</v>
      </c>
    </row>
    <row r="51" spans="1:14" s="10" customFormat="1" ht="16.149999999999999" thickBot="1" x14ac:dyDescent="0.55000000000000004">
      <c r="A51" s="10" t="s">
        <v>83</v>
      </c>
      <c r="E51" s="10">
        <v>100</v>
      </c>
      <c r="F51" s="10">
        <v>1</v>
      </c>
      <c r="G51" s="10">
        <v>100</v>
      </c>
      <c r="I51" s="10">
        <v>153</v>
      </c>
      <c r="J51" s="10">
        <v>189</v>
      </c>
    </row>
    <row r="52" spans="1:14" s="12" customFormat="1" ht="16.149999999999999" thickBot="1" x14ac:dyDescent="0.55000000000000004">
      <c r="A52" s="11" t="s">
        <v>84</v>
      </c>
      <c r="G52" s="13">
        <v>7624</v>
      </c>
      <c r="L52" s="12">
        <f>SUM(L36:L51)</f>
        <v>8341</v>
      </c>
    </row>
    <row r="53" spans="1:14" s="12" customFormat="1" ht="16.149999999999999" thickBot="1" x14ac:dyDescent="0.55000000000000004">
      <c r="A53" s="11" t="s">
        <v>85</v>
      </c>
    </row>
    <row r="54" spans="1:14" s="9" customFormat="1" x14ac:dyDescent="0.5">
      <c r="A54" s="9" t="s">
        <v>86</v>
      </c>
      <c r="B54" s="9">
        <v>728</v>
      </c>
      <c r="D54" s="14">
        <v>5096</v>
      </c>
      <c r="E54" s="14">
        <v>5100</v>
      </c>
      <c r="F54" s="9">
        <v>1</v>
      </c>
      <c r="G54" s="14">
        <v>5100</v>
      </c>
      <c r="I54" s="14">
        <v>5142</v>
      </c>
      <c r="J54" s="14">
        <v>5142</v>
      </c>
      <c r="K54" s="14">
        <v>5142</v>
      </c>
      <c r="L54" s="14">
        <v>5142</v>
      </c>
      <c r="M54" s="14" t="s">
        <v>162</v>
      </c>
      <c r="N54" s="9" t="s">
        <v>87</v>
      </c>
    </row>
    <row r="55" spans="1:14" s="1" customFormat="1" x14ac:dyDescent="0.5">
      <c r="A55" s="1" t="s">
        <v>88</v>
      </c>
      <c r="E55" s="8">
        <v>2300</v>
      </c>
      <c r="F55" s="1">
        <v>1</v>
      </c>
      <c r="G55" s="8">
        <v>2300</v>
      </c>
      <c r="I55" s="8">
        <v>2177</v>
      </c>
      <c r="J55" s="8">
        <v>2177</v>
      </c>
      <c r="K55" s="8">
        <v>1798</v>
      </c>
      <c r="L55" s="8">
        <v>1798</v>
      </c>
      <c r="M55" s="8" t="s">
        <v>163</v>
      </c>
    </row>
    <row r="56" spans="1:14" s="1" customFormat="1" x14ac:dyDescent="0.5">
      <c r="A56" s="1" t="s">
        <v>89</v>
      </c>
      <c r="E56" s="1">
        <v>400</v>
      </c>
      <c r="F56" s="1">
        <v>1</v>
      </c>
      <c r="G56" s="1">
        <v>400</v>
      </c>
      <c r="I56" s="1">
        <v>220</v>
      </c>
      <c r="J56" s="1">
        <v>220</v>
      </c>
      <c r="M56" s="1" t="s">
        <v>164</v>
      </c>
      <c r="N56" s="1" t="s">
        <v>90</v>
      </c>
    </row>
    <row r="57" spans="1:14" s="1" customFormat="1" x14ac:dyDescent="0.5">
      <c r="A57" s="1" t="s">
        <v>91</v>
      </c>
      <c r="E57" s="1">
        <v>400</v>
      </c>
      <c r="F57" s="1">
        <v>1</v>
      </c>
      <c r="G57" s="1">
        <v>400</v>
      </c>
      <c r="I57" s="1">
        <v>578</v>
      </c>
      <c r="J57" s="1">
        <v>578</v>
      </c>
      <c r="M57" s="1" t="s">
        <v>191</v>
      </c>
      <c r="N57" s="1" t="s">
        <v>92</v>
      </c>
    </row>
    <row r="58" spans="1:14" s="1" customFormat="1" x14ac:dyDescent="0.5">
      <c r="A58" s="1" t="s">
        <v>93</v>
      </c>
      <c r="B58" s="1">
        <v>24</v>
      </c>
      <c r="C58" s="1" t="s">
        <v>94</v>
      </c>
      <c r="D58" s="8">
        <v>2960</v>
      </c>
      <c r="E58" s="8">
        <v>2800</v>
      </c>
      <c r="F58" s="1">
        <v>1</v>
      </c>
      <c r="G58" s="8">
        <v>2800</v>
      </c>
      <c r="I58" s="8">
        <v>2803</v>
      </c>
      <c r="J58" s="8">
        <v>2811</v>
      </c>
      <c r="K58" s="8">
        <v>2100</v>
      </c>
      <c r="L58" s="8">
        <v>2100</v>
      </c>
      <c r="M58" s="8"/>
      <c r="N58" s="1" t="s">
        <v>95</v>
      </c>
    </row>
    <row r="59" spans="1:14" s="1" customFormat="1" x14ac:dyDescent="0.5">
      <c r="A59" s="1" t="s">
        <v>96</v>
      </c>
      <c r="E59" s="1">
        <v>150</v>
      </c>
      <c r="F59" s="1">
        <v>1</v>
      </c>
      <c r="G59" s="1">
        <v>150</v>
      </c>
      <c r="I59" s="1">
        <v>150</v>
      </c>
      <c r="J59" s="1">
        <v>152</v>
      </c>
    </row>
    <row r="60" spans="1:14" s="1" customFormat="1" x14ac:dyDescent="0.5">
      <c r="A60" s="1" t="s">
        <v>97</v>
      </c>
      <c r="E60" s="1">
        <v>100</v>
      </c>
      <c r="F60" s="1">
        <v>1</v>
      </c>
      <c r="G60" s="1">
        <v>100</v>
      </c>
      <c r="I60" s="1">
        <v>105</v>
      </c>
      <c r="J60" s="1">
        <v>102</v>
      </c>
    </row>
    <row r="61" spans="1:14" s="1" customFormat="1" x14ac:dyDescent="0.5">
      <c r="A61" s="1" t="s">
        <v>98</v>
      </c>
      <c r="B61" s="1">
        <v>22</v>
      </c>
      <c r="C61" s="1">
        <v>36</v>
      </c>
      <c r="D61" s="1">
        <v>792</v>
      </c>
      <c r="E61" s="1">
        <v>900</v>
      </c>
      <c r="F61" s="1">
        <v>1</v>
      </c>
      <c r="G61" s="1">
        <v>900</v>
      </c>
      <c r="I61" s="1">
        <v>868</v>
      </c>
      <c r="J61" s="1">
        <v>912</v>
      </c>
      <c r="K61" s="1">
        <v>675</v>
      </c>
      <c r="L61" s="1">
        <v>675</v>
      </c>
      <c r="M61" s="1" t="s">
        <v>165</v>
      </c>
      <c r="N61" s="1" t="s">
        <v>99</v>
      </c>
    </row>
    <row r="62" spans="1:14" s="1" customFormat="1" x14ac:dyDescent="0.5">
      <c r="A62" s="1" t="s">
        <v>100</v>
      </c>
      <c r="B62" s="1">
        <v>24</v>
      </c>
      <c r="D62" s="8">
        <v>6000</v>
      </c>
      <c r="E62" s="8">
        <v>6000</v>
      </c>
      <c r="F62" s="1">
        <v>1</v>
      </c>
      <c r="G62" s="8">
        <v>6000</v>
      </c>
      <c r="I62" s="8">
        <v>6101</v>
      </c>
      <c r="J62" s="8">
        <v>6101</v>
      </c>
      <c r="K62" s="8">
        <v>9100</v>
      </c>
      <c r="L62" s="8">
        <v>9100</v>
      </c>
      <c r="M62" s="8"/>
      <c r="N62" s="1" t="s">
        <v>101</v>
      </c>
    </row>
    <row r="63" spans="1:14" s="1" customFormat="1" x14ac:dyDescent="0.5">
      <c r="A63" s="1" t="s">
        <v>102</v>
      </c>
      <c r="E63" s="1">
        <v>979</v>
      </c>
      <c r="F63" s="1">
        <v>0</v>
      </c>
      <c r="G63" s="1">
        <v>0</v>
      </c>
      <c r="I63" s="1">
        <v>0</v>
      </c>
      <c r="J63" s="1">
        <v>0</v>
      </c>
      <c r="M63" s="1" t="s">
        <v>166</v>
      </c>
      <c r="N63" s="1" t="s">
        <v>103</v>
      </c>
    </row>
    <row r="64" spans="1:14" s="1" customFormat="1" x14ac:dyDescent="0.5">
      <c r="A64" s="1" t="s">
        <v>104</v>
      </c>
      <c r="E64" s="1">
        <v>150</v>
      </c>
      <c r="F64" s="1">
        <v>1</v>
      </c>
      <c r="G64" s="1">
        <v>150</v>
      </c>
      <c r="I64" s="1">
        <v>153</v>
      </c>
      <c r="J64" s="1">
        <v>150</v>
      </c>
      <c r="K64" s="1">
        <v>300</v>
      </c>
      <c r="L64" s="1">
        <v>300</v>
      </c>
      <c r="M64" s="1" t="s">
        <v>166</v>
      </c>
      <c r="N64" s="1" t="s">
        <v>105</v>
      </c>
    </row>
    <row r="65" spans="1:14" s="1" customFormat="1" x14ac:dyDescent="0.5">
      <c r="A65" s="1" t="s">
        <v>106</v>
      </c>
      <c r="E65" s="1">
        <v>900</v>
      </c>
      <c r="F65" s="1">
        <v>1</v>
      </c>
      <c r="G65" s="1">
        <v>900</v>
      </c>
      <c r="I65" s="8">
        <v>1434</v>
      </c>
      <c r="J65" s="8">
        <v>1434</v>
      </c>
      <c r="K65" s="8">
        <v>1434</v>
      </c>
      <c r="L65" s="8">
        <v>1434</v>
      </c>
      <c r="M65" s="1" t="s">
        <v>166</v>
      </c>
      <c r="N65" s="1" t="s">
        <v>107</v>
      </c>
    </row>
    <row r="66" spans="1:14" s="10" customFormat="1" ht="16.149999999999999" thickBot="1" x14ac:dyDescent="0.55000000000000004">
      <c r="A66" s="10" t="s">
        <v>108</v>
      </c>
      <c r="E66" s="10">
        <v>400</v>
      </c>
      <c r="F66" s="10">
        <v>1</v>
      </c>
      <c r="G66" s="10">
        <v>400</v>
      </c>
      <c r="I66" s="10">
        <v>398</v>
      </c>
      <c r="J66" s="10">
        <v>401</v>
      </c>
      <c r="K66" s="10">
        <v>450</v>
      </c>
      <c r="L66" s="10">
        <v>450</v>
      </c>
      <c r="M66" s="1" t="s">
        <v>166</v>
      </c>
      <c r="N66" s="10" t="s">
        <v>109</v>
      </c>
    </row>
    <row r="67" spans="1:14" s="12" customFormat="1" ht="16.149999999999999" thickBot="1" x14ac:dyDescent="0.55000000000000004">
      <c r="A67" s="11" t="s">
        <v>110</v>
      </c>
      <c r="G67" s="13">
        <v>19600</v>
      </c>
      <c r="L67" s="13">
        <f>SUM(L54:L66)</f>
        <v>20999</v>
      </c>
    </row>
    <row r="68" spans="1:14" s="12" customFormat="1" ht="16.149999999999999" thickBot="1" x14ac:dyDescent="0.55000000000000004">
      <c r="A68" s="11" t="s">
        <v>111</v>
      </c>
    </row>
    <row r="69" spans="1:14" s="9" customFormat="1" x14ac:dyDescent="0.5">
      <c r="A69" s="9" t="s">
        <v>112</v>
      </c>
      <c r="E69" s="9">
        <v>165</v>
      </c>
      <c r="F69" s="9">
        <v>2</v>
      </c>
      <c r="G69" s="9">
        <v>330</v>
      </c>
      <c r="H69" s="9" t="s">
        <v>62</v>
      </c>
      <c r="I69" s="9">
        <v>167</v>
      </c>
      <c r="J69" s="9">
        <v>154</v>
      </c>
      <c r="K69" s="9">
        <v>1392</v>
      </c>
      <c r="L69" s="9">
        <v>1392</v>
      </c>
      <c r="M69" s="9" t="s">
        <v>172</v>
      </c>
    </row>
    <row r="70" spans="1:14" s="1" customFormat="1" x14ac:dyDescent="0.5">
      <c r="A70" s="1" t="s">
        <v>113</v>
      </c>
      <c r="B70" s="1">
        <v>12</v>
      </c>
      <c r="C70" s="1">
        <v>40</v>
      </c>
      <c r="D70" s="1">
        <v>480</v>
      </c>
      <c r="E70" s="1">
        <v>450</v>
      </c>
      <c r="F70" s="1">
        <v>1</v>
      </c>
      <c r="G70" s="1">
        <v>450</v>
      </c>
      <c r="I70" s="1">
        <v>452</v>
      </c>
      <c r="J70" s="1">
        <v>449</v>
      </c>
      <c r="N70" s="1" t="s">
        <v>114</v>
      </c>
    </row>
    <row r="71" spans="1:14" s="1" customFormat="1" x14ac:dyDescent="0.5">
      <c r="A71" s="1" t="s">
        <v>115</v>
      </c>
      <c r="B71" s="1">
        <v>6</v>
      </c>
      <c r="C71" s="1">
        <v>40</v>
      </c>
      <c r="D71" s="1">
        <v>240</v>
      </c>
      <c r="E71" s="1">
        <v>240</v>
      </c>
      <c r="F71" s="1">
        <v>1</v>
      </c>
      <c r="G71" s="1">
        <v>240</v>
      </c>
      <c r="I71" s="1">
        <v>334</v>
      </c>
      <c r="J71" s="1">
        <v>346</v>
      </c>
      <c r="L71" s="1">
        <v>330</v>
      </c>
      <c r="M71" s="1" t="s">
        <v>192</v>
      </c>
      <c r="N71" s="1" t="s">
        <v>116</v>
      </c>
    </row>
    <row r="72" spans="1:14" s="1" customFormat="1" x14ac:dyDescent="0.5">
      <c r="A72" s="1" t="s">
        <v>117</v>
      </c>
      <c r="B72" s="1">
        <v>6</v>
      </c>
      <c r="C72" s="1">
        <v>40</v>
      </c>
      <c r="D72" s="1">
        <v>240</v>
      </c>
      <c r="E72" s="1">
        <v>0</v>
      </c>
      <c r="F72" s="1">
        <v>0</v>
      </c>
      <c r="G72" s="1">
        <v>0</v>
      </c>
      <c r="I72" s="1">
        <v>0</v>
      </c>
      <c r="J72" s="1">
        <v>0</v>
      </c>
      <c r="N72" s="1" t="s">
        <v>114</v>
      </c>
    </row>
    <row r="73" spans="1:14" s="1" customFormat="1" x14ac:dyDescent="0.5">
      <c r="A73" s="1" t="s">
        <v>118</v>
      </c>
      <c r="D73" s="1">
        <v>0</v>
      </c>
      <c r="E73" s="1">
        <v>0</v>
      </c>
      <c r="F73" s="1">
        <v>0</v>
      </c>
      <c r="G73" s="1">
        <v>0</v>
      </c>
      <c r="I73" s="1">
        <v>0</v>
      </c>
      <c r="J73" s="1">
        <v>0</v>
      </c>
    </row>
    <row r="74" spans="1:14" s="1" customFormat="1" x14ac:dyDescent="0.5">
      <c r="A74" s="1" t="s">
        <v>119</v>
      </c>
      <c r="B74" s="1">
        <v>1</v>
      </c>
      <c r="E74" s="1">
        <v>200</v>
      </c>
      <c r="F74" s="1">
        <v>1</v>
      </c>
      <c r="G74" s="1">
        <v>200</v>
      </c>
      <c r="I74" s="1">
        <v>213</v>
      </c>
      <c r="J74" s="1">
        <v>214</v>
      </c>
    </row>
    <row r="75" spans="1:14" s="1" customFormat="1" x14ac:dyDescent="0.5">
      <c r="A75" s="1" t="s">
        <v>120</v>
      </c>
      <c r="B75" s="1">
        <v>6</v>
      </c>
      <c r="C75" s="1">
        <v>75</v>
      </c>
      <c r="D75" s="1">
        <v>225</v>
      </c>
      <c r="E75" s="1">
        <v>250</v>
      </c>
      <c r="F75" s="1">
        <v>1</v>
      </c>
      <c r="G75" s="1">
        <v>250</v>
      </c>
      <c r="I75" s="1">
        <v>206</v>
      </c>
      <c r="J75" s="1">
        <v>247</v>
      </c>
      <c r="N75" s="1" t="s">
        <v>121</v>
      </c>
    </row>
    <row r="76" spans="1:14" s="1" customFormat="1" x14ac:dyDescent="0.5">
      <c r="A76" s="1" t="s">
        <v>122</v>
      </c>
      <c r="B76" s="1">
        <v>3</v>
      </c>
      <c r="E76" s="1">
        <v>500</v>
      </c>
      <c r="F76" s="1">
        <v>1</v>
      </c>
      <c r="G76" s="1">
        <v>500</v>
      </c>
      <c r="I76" s="1">
        <v>494</v>
      </c>
      <c r="J76" s="1">
        <v>492</v>
      </c>
    </row>
    <row r="77" spans="1:14" s="1" customFormat="1" x14ac:dyDescent="0.5">
      <c r="A77" s="1" t="s">
        <v>123</v>
      </c>
      <c r="E77" s="1">
        <v>200</v>
      </c>
      <c r="F77" s="1">
        <v>1</v>
      </c>
      <c r="G77" s="1">
        <v>200</v>
      </c>
      <c r="I77" s="1">
        <v>200</v>
      </c>
      <c r="J77" s="1">
        <v>202</v>
      </c>
      <c r="N77" s="1" t="s">
        <v>124</v>
      </c>
    </row>
    <row r="78" spans="1:14" s="1" customFormat="1" x14ac:dyDescent="0.5">
      <c r="A78" s="1" t="s">
        <v>125</v>
      </c>
      <c r="E78" s="1">
        <v>432</v>
      </c>
      <c r="F78" s="1">
        <v>1</v>
      </c>
      <c r="G78" s="1">
        <v>400</v>
      </c>
      <c r="H78" s="1" t="s">
        <v>62</v>
      </c>
      <c r="I78" s="1">
        <v>404</v>
      </c>
      <c r="J78" s="1">
        <v>402</v>
      </c>
      <c r="M78" s="1" t="s">
        <v>174</v>
      </c>
      <c r="N78" s="1" t="s">
        <v>126</v>
      </c>
    </row>
    <row r="79" spans="1:14" s="1" customFormat="1" x14ac:dyDescent="0.5">
      <c r="A79" s="1" t="s">
        <v>127</v>
      </c>
      <c r="B79" s="1">
        <v>12</v>
      </c>
      <c r="C79" s="1" t="s">
        <v>128</v>
      </c>
      <c r="D79" s="1">
        <v>150</v>
      </c>
      <c r="E79" s="1">
        <v>150</v>
      </c>
      <c r="F79" s="1">
        <v>4</v>
      </c>
      <c r="G79" s="1">
        <v>600</v>
      </c>
      <c r="I79" s="1">
        <v>154</v>
      </c>
      <c r="J79" s="1">
        <v>152</v>
      </c>
      <c r="K79" s="1">
        <f>196+462+274</f>
        <v>932</v>
      </c>
      <c r="L79" s="1">
        <f>K79</f>
        <v>932</v>
      </c>
      <c r="M79" s="1" t="s">
        <v>183</v>
      </c>
      <c r="N79" s="1" t="s">
        <v>129</v>
      </c>
    </row>
    <row r="80" spans="1:14" s="1" customFormat="1" x14ac:dyDescent="0.5">
      <c r="A80" s="1" t="s">
        <v>130</v>
      </c>
      <c r="E80" s="1">
        <v>560</v>
      </c>
      <c r="F80" s="1">
        <v>1</v>
      </c>
      <c r="G80" s="1">
        <v>560</v>
      </c>
      <c r="I80" s="1">
        <v>568</v>
      </c>
      <c r="J80" s="1">
        <v>558</v>
      </c>
      <c r="K80" s="45">
        <f>461+378+74</f>
        <v>913</v>
      </c>
      <c r="L80" s="45">
        <v>913</v>
      </c>
      <c r="M80" s="1" t="s">
        <v>175</v>
      </c>
      <c r="N80" s="1" t="s">
        <v>131</v>
      </c>
    </row>
    <row r="81" spans="1:14" s="1" customFormat="1" x14ac:dyDescent="0.5">
      <c r="A81" s="1" t="s">
        <v>132</v>
      </c>
      <c r="E81" s="1">
        <v>150</v>
      </c>
      <c r="F81" s="1">
        <v>1</v>
      </c>
      <c r="G81" s="1">
        <v>150</v>
      </c>
      <c r="I81" s="1">
        <v>151</v>
      </c>
      <c r="J81" s="1">
        <v>124</v>
      </c>
      <c r="K81" s="50"/>
      <c r="L81" s="50"/>
    </row>
    <row r="82" spans="1:14" s="1" customFormat="1" x14ac:dyDescent="0.5">
      <c r="A82" s="1" t="s">
        <v>133</v>
      </c>
      <c r="E82" s="1">
        <v>150</v>
      </c>
      <c r="F82" s="1">
        <v>1</v>
      </c>
      <c r="G82" s="1">
        <v>150</v>
      </c>
      <c r="I82" s="1">
        <v>152</v>
      </c>
      <c r="J82" s="1">
        <v>150</v>
      </c>
      <c r="K82" s="50"/>
      <c r="L82" s="50"/>
    </row>
    <row r="83" spans="1:14" s="1" customFormat="1" x14ac:dyDescent="0.5">
      <c r="A83" s="1" t="s">
        <v>134</v>
      </c>
      <c r="E83" s="1">
        <v>160</v>
      </c>
      <c r="F83" s="1">
        <v>0</v>
      </c>
      <c r="G83" s="1">
        <v>0</v>
      </c>
      <c r="I83" s="1">
        <v>0</v>
      </c>
      <c r="J83" s="1">
        <v>0</v>
      </c>
      <c r="K83" s="50"/>
      <c r="L83" s="50"/>
      <c r="N83" s="1" t="s">
        <v>135</v>
      </c>
    </row>
    <row r="84" spans="1:14" s="1" customFormat="1" x14ac:dyDescent="0.5">
      <c r="A84" s="1" t="s">
        <v>136</v>
      </c>
      <c r="E84" s="1">
        <v>80</v>
      </c>
      <c r="F84" s="1">
        <v>1</v>
      </c>
      <c r="G84" s="1">
        <v>80</v>
      </c>
      <c r="I84" s="1">
        <v>79</v>
      </c>
      <c r="J84" s="1">
        <v>78</v>
      </c>
      <c r="K84" s="50"/>
      <c r="L84" s="50"/>
    </row>
    <row r="85" spans="1:14" s="1" customFormat="1" x14ac:dyDescent="0.5">
      <c r="A85" s="1" t="s">
        <v>137</v>
      </c>
      <c r="E85" s="1">
        <v>80</v>
      </c>
      <c r="F85" s="1">
        <v>1</v>
      </c>
      <c r="G85" s="1">
        <v>80</v>
      </c>
      <c r="I85" s="1">
        <v>110</v>
      </c>
      <c r="J85" s="1">
        <v>96</v>
      </c>
      <c r="K85" s="50"/>
      <c r="L85" s="50"/>
      <c r="N85" s="1" t="s">
        <v>138</v>
      </c>
    </row>
    <row r="86" spans="1:14" s="1" customFormat="1" x14ac:dyDescent="0.5">
      <c r="A86" s="1" t="s">
        <v>139</v>
      </c>
      <c r="E86" s="1">
        <v>100</v>
      </c>
      <c r="F86" s="1">
        <v>1</v>
      </c>
      <c r="G86" s="1">
        <v>100</v>
      </c>
      <c r="I86" s="1">
        <v>140</v>
      </c>
      <c r="J86" s="1">
        <v>135</v>
      </c>
    </row>
    <row r="87" spans="1:14" s="1" customFormat="1" x14ac:dyDescent="0.5">
      <c r="A87" s="1" t="s">
        <v>140</v>
      </c>
      <c r="E87" s="1">
        <v>150</v>
      </c>
      <c r="F87" s="1">
        <v>2</v>
      </c>
      <c r="G87" s="1">
        <v>300</v>
      </c>
      <c r="H87" s="1" t="s">
        <v>62</v>
      </c>
      <c r="I87" s="1">
        <v>153</v>
      </c>
      <c r="J87" s="1">
        <v>167</v>
      </c>
      <c r="N87" s="1" t="s">
        <v>141</v>
      </c>
    </row>
    <row r="88" spans="1:14" s="10" customFormat="1" ht="31.9" thickBot="1" x14ac:dyDescent="0.55000000000000004">
      <c r="A88" s="10" t="s">
        <v>142</v>
      </c>
      <c r="E88" s="10">
        <v>500</v>
      </c>
      <c r="F88" s="10">
        <v>1</v>
      </c>
      <c r="G88" s="10">
        <v>500</v>
      </c>
      <c r="I88" s="10">
        <v>484</v>
      </c>
      <c r="J88" s="10">
        <v>521</v>
      </c>
      <c r="K88" s="10">
        <v>375</v>
      </c>
      <c r="L88" s="10">
        <v>375</v>
      </c>
      <c r="M88" s="49" t="s">
        <v>187</v>
      </c>
      <c r="N88" s="10" t="s">
        <v>143</v>
      </c>
    </row>
    <row r="89" spans="1:14" s="12" customFormat="1" ht="16.149999999999999" thickBot="1" x14ac:dyDescent="0.55000000000000004">
      <c r="A89" s="11" t="s">
        <v>144</v>
      </c>
      <c r="G89" s="13">
        <v>5090</v>
      </c>
      <c r="L89" s="12">
        <f>SUM(L69:L88)</f>
        <v>3942</v>
      </c>
    </row>
    <row r="90" spans="1:14" s="12" customFormat="1" ht="16.149999999999999" thickBot="1" x14ac:dyDescent="0.55000000000000004">
      <c r="A90" s="11" t="s">
        <v>145</v>
      </c>
    </row>
    <row r="91" spans="1:14" s="9" customFormat="1" x14ac:dyDescent="0.5">
      <c r="A91" s="9" t="s">
        <v>146</v>
      </c>
      <c r="E91" s="9">
        <v>500</v>
      </c>
      <c r="F91" s="9">
        <v>1</v>
      </c>
      <c r="G91" s="9">
        <v>500</v>
      </c>
      <c r="I91" s="9">
        <v>505</v>
      </c>
      <c r="J91" s="9">
        <v>505</v>
      </c>
      <c r="K91" s="9">
        <v>545</v>
      </c>
      <c r="L91" s="9">
        <v>545</v>
      </c>
      <c r="M91" s="9" t="s">
        <v>170</v>
      </c>
    </row>
    <row r="92" spans="1:14" s="1" customFormat="1" x14ac:dyDescent="0.5">
      <c r="A92" s="1" t="s">
        <v>147</v>
      </c>
      <c r="E92" s="1">
        <v>60</v>
      </c>
      <c r="F92" s="1">
        <v>2</v>
      </c>
      <c r="G92" s="1">
        <v>120</v>
      </c>
      <c r="H92" s="1" t="s">
        <v>62</v>
      </c>
      <c r="I92" s="1">
        <v>53</v>
      </c>
      <c r="J92" s="1">
        <v>102</v>
      </c>
      <c r="K92" s="1">
        <v>902</v>
      </c>
      <c r="L92" s="1">
        <f>335+237</f>
        <v>572</v>
      </c>
      <c r="M92" s="1" t="s">
        <v>186</v>
      </c>
    </row>
    <row r="93" spans="1:14" s="1" customFormat="1" x14ac:dyDescent="0.5">
      <c r="A93" s="1" t="s">
        <v>148</v>
      </c>
      <c r="E93" s="1">
        <v>500</v>
      </c>
      <c r="F93" s="1">
        <v>1</v>
      </c>
      <c r="G93" s="1">
        <v>500</v>
      </c>
      <c r="I93" s="1">
        <v>445</v>
      </c>
      <c r="J93" s="1">
        <v>443</v>
      </c>
      <c r="L93" s="1">
        <v>600</v>
      </c>
      <c r="M93" s="1" t="s">
        <v>176</v>
      </c>
    </row>
    <row r="94" spans="1:14" s="1" customFormat="1" x14ac:dyDescent="0.5">
      <c r="A94" s="1" t="s">
        <v>149</v>
      </c>
      <c r="E94" s="1">
        <v>100</v>
      </c>
      <c r="F94" s="1">
        <v>1</v>
      </c>
      <c r="G94" s="1">
        <v>100</v>
      </c>
      <c r="I94" s="1">
        <v>105</v>
      </c>
      <c r="J94" s="1">
        <v>103</v>
      </c>
      <c r="M94" s="1" t="s">
        <v>169</v>
      </c>
    </row>
    <row r="95" spans="1:14" s="1" customFormat="1" x14ac:dyDescent="0.5">
      <c r="A95" s="1" t="s">
        <v>150</v>
      </c>
      <c r="E95" s="1">
        <v>150</v>
      </c>
      <c r="F95" s="1">
        <v>1</v>
      </c>
      <c r="G95" s="1">
        <v>150</v>
      </c>
      <c r="I95" s="1">
        <v>152</v>
      </c>
      <c r="J95" s="1">
        <v>150</v>
      </c>
      <c r="K95" s="1">
        <v>150</v>
      </c>
      <c r="L95" s="1">
        <v>150</v>
      </c>
      <c r="M95" s="1">
        <v>150</v>
      </c>
    </row>
    <row r="96" spans="1:14" s="1" customFormat="1" x14ac:dyDescent="0.5">
      <c r="A96" s="1" t="s">
        <v>151</v>
      </c>
      <c r="E96" s="1">
        <v>100</v>
      </c>
      <c r="F96" s="1">
        <v>1</v>
      </c>
      <c r="G96" s="1">
        <v>100</v>
      </c>
      <c r="I96" s="1">
        <v>94</v>
      </c>
      <c r="J96" s="1">
        <v>100</v>
      </c>
      <c r="K96" s="1">
        <v>94</v>
      </c>
      <c r="L96" s="1">
        <v>94</v>
      </c>
    </row>
    <row r="97" spans="1:14" s="10" customFormat="1" ht="16.149999999999999" thickBot="1" x14ac:dyDescent="0.55000000000000004">
      <c r="A97" s="10" t="s">
        <v>152</v>
      </c>
      <c r="E97" s="10">
        <v>350</v>
      </c>
      <c r="F97" s="10">
        <v>1</v>
      </c>
      <c r="G97" s="10">
        <v>350</v>
      </c>
      <c r="I97" s="10">
        <v>328</v>
      </c>
      <c r="J97" s="10">
        <v>351</v>
      </c>
      <c r="L97" s="10">
        <v>184</v>
      </c>
      <c r="M97" s="10" t="s">
        <v>193</v>
      </c>
    </row>
    <row r="98" spans="1:14" s="12" customFormat="1" ht="16.149999999999999" thickBot="1" x14ac:dyDescent="0.55000000000000004">
      <c r="A98" s="11" t="s">
        <v>153</v>
      </c>
      <c r="G98" s="13">
        <v>1820</v>
      </c>
      <c r="L98" s="12">
        <f>SUM(L91:L97)</f>
        <v>2145</v>
      </c>
    </row>
    <row r="101" spans="1:14" s="2" customFormat="1" x14ac:dyDescent="0.5">
      <c r="A101" s="3" t="s">
        <v>154</v>
      </c>
    </row>
    <row r="102" spans="1:14" s="1" customFormat="1" ht="21" x14ac:dyDescent="0.65">
      <c r="A102" s="1" t="s">
        <v>155</v>
      </c>
      <c r="F102" s="8">
        <v>66744</v>
      </c>
      <c r="G102" s="51">
        <f>G98+G67+G52+G34+G25</f>
        <v>61654</v>
      </c>
      <c r="L102" s="51">
        <f>L98+L89+L67+L52+L34+L25</f>
        <v>64107</v>
      </c>
      <c r="N102" s="1" t="s">
        <v>156</v>
      </c>
    </row>
    <row r="103" spans="1:14" s="1" customFormat="1" x14ac:dyDescent="0.5">
      <c r="A103" s="1" t="s">
        <v>157</v>
      </c>
      <c r="F103" s="8">
        <v>95349</v>
      </c>
      <c r="I103" s="1">
        <f>SUM(I3:I102)</f>
        <v>40684</v>
      </c>
      <c r="N103" s="1" t="s">
        <v>158</v>
      </c>
    </row>
    <row r="105" spans="1:14" s="2" customFormat="1" x14ac:dyDescent="0.5">
      <c r="A105" s="3" t="s">
        <v>159</v>
      </c>
      <c r="F105" s="2">
        <v>147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ed-spec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Almeida</dc:creator>
  <cp:lastModifiedBy>Obadiah Dart</cp:lastModifiedBy>
  <dcterms:created xsi:type="dcterms:W3CDTF">2026-01-23T15:38:12Z</dcterms:created>
  <dcterms:modified xsi:type="dcterms:W3CDTF">2026-01-29T18:25:55Z</dcterms:modified>
</cp:coreProperties>
</file>